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22" activeTab="3"/>
  </bookViews>
  <sheets>
    <sheet name="Теплоснабжение " sheetId="6" r:id="rId1"/>
    <sheet name="ГВС" sheetId="11" r:id="rId2"/>
    <sheet name="ХВС " sheetId="8" r:id="rId3"/>
    <sheet name="Водоотведение" sheetId="10" r:id="rId4"/>
  </sheets>
  <calcPr calcId="124519" calcMode="manual" calcCompleted="0" calcOnSave="0"/>
</workbook>
</file>

<file path=xl/calcChain.xml><?xml version="1.0" encoding="utf-8"?>
<calcChain xmlns="http://schemas.openxmlformats.org/spreadsheetml/2006/main">
  <c r="M27" i="6"/>
  <c r="M27" i="11"/>
  <c r="M27" i="8"/>
  <c r="M27" i="10"/>
  <c r="M34" i="6"/>
  <c r="M34" i="11"/>
  <c r="M34" i="8"/>
  <c r="M34" i="10"/>
  <c r="K32" i="6"/>
  <c r="K32" i="11"/>
  <c r="K32" i="8"/>
  <c r="K32" i="10"/>
  <c r="J30" i="6"/>
  <c r="J30" i="11"/>
  <c r="J30" i="8"/>
  <c r="J30" i="10"/>
  <c r="J28" i="6"/>
  <c r="K37" s="1"/>
  <c r="K39" s="1"/>
  <c r="M43" s="1"/>
  <c r="M44" s="1"/>
  <c r="J28" i="11"/>
  <c r="K37" s="1"/>
  <c r="K39" s="1"/>
  <c r="M43" s="1"/>
  <c r="M44" s="1"/>
  <c r="J28" i="8"/>
  <c r="K37" s="1"/>
  <c r="K39" s="1"/>
  <c r="M43" s="1"/>
  <c r="M44" s="1"/>
  <c r="J28" i="10"/>
  <c r="K37" s="1"/>
  <c r="K39" s="1"/>
  <c r="M43" s="1"/>
  <c r="M44" s="1"/>
  <c r="G153" i="11"/>
  <c r="G132"/>
  <c r="G112"/>
  <c r="G94"/>
  <c r="G72"/>
  <c r="G51"/>
  <c r="G31"/>
  <c r="G9"/>
  <c r="M38" i="8" l="1"/>
  <c r="N38" s="1"/>
  <c r="N40" s="1"/>
  <c r="M38" i="6"/>
  <c r="N38" s="1"/>
  <c r="N40" s="1"/>
  <c r="M38" i="10"/>
  <c r="N38" s="1"/>
  <c r="N40" s="1"/>
  <c r="M38" i="11"/>
  <c r="N38" s="1"/>
  <c r="N40" s="1"/>
  <c r="L39" i="10"/>
  <c r="K41"/>
  <c r="L39" i="11"/>
  <c r="K41"/>
  <c r="L39" i="8"/>
  <c r="K41"/>
  <c r="L39" i="6"/>
  <c r="K41"/>
  <c r="K30" i="10"/>
  <c r="K30" i="11"/>
  <c r="K30" i="8"/>
  <c r="K30" i="6"/>
</calcChain>
</file>

<file path=xl/sharedStrings.xml><?xml version="1.0" encoding="utf-8"?>
<sst xmlns="http://schemas.openxmlformats.org/spreadsheetml/2006/main" count="253" uniqueCount="41">
  <si>
    <t>Муниципальное образование</t>
  </si>
  <si>
    <t>№ п/п</t>
  </si>
  <si>
    <t>Теплоисточник (наименование объекта)</t>
  </si>
  <si>
    <t>Резерв мощности на источнике теплоснабжения (доступная мощность), Гкал/ч</t>
  </si>
  <si>
    <t>Источник водоснабжения (наименование объекта)</t>
  </si>
  <si>
    <t>г. Мегион</t>
  </si>
  <si>
    <t>-</t>
  </si>
  <si>
    <t>котельная Южная</t>
  </si>
  <si>
    <t>пгт.Высокий</t>
  </si>
  <si>
    <t>котельная Центральная</t>
  </si>
  <si>
    <t>Централизованная система холодного  водоснабжения г. Мегион</t>
  </si>
  <si>
    <t>Централизованная система холодного  водоснабжения пгт.Высокий</t>
  </si>
  <si>
    <t>Источник водоотведения (наименование объекта)</t>
  </si>
  <si>
    <t>Централизованная система водоотведения  г. Мегион</t>
  </si>
  <si>
    <t>Централизованная система водоотведения  пгт.Высокий</t>
  </si>
  <si>
    <t>Количество поданных заявок на  технологическое присоединение, шт</t>
  </si>
  <si>
    <t>Количество исполненных заявок на технологическое присоединение, шт</t>
  </si>
  <si>
    <t>Количество поданных заявок на технологическое присоединение, шт</t>
  </si>
  <si>
    <t>Количество заявок технологического присоединения, по которым принято решение об отказе в технологическом присоединении / (указание причин), шт/пояснение</t>
  </si>
  <si>
    <t>Количество заявок технологического присоединения, по которым принято решение об отказе в технологическом присоединении) / (указание причин), шт/пояснение</t>
  </si>
  <si>
    <t>Резерв на источнике водоснабжения, м3/квартал</t>
  </si>
  <si>
    <t>Количество поданных заявок  на технологическое присоединение, шт</t>
  </si>
  <si>
    <t>Резерв на источнике водоотведения, м3/квартал</t>
  </si>
  <si>
    <t>Информация о заявках на технологическое  присоединение  к системе горячего водоснабжения МУП "ТВК" 1 квартал 2018г.</t>
  </si>
  <si>
    <t>Информация о заявках на технологическое  присоединение  к системе горячего  водоснабжения МУП "ТВК" 2 квартал 2018г.</t>
  </si>
  <si>
    <t>Информация о заявках на технологическое  присоединение  к системе горячего водоснабжения МУП "ТВК" 3 квартал 2018г.</t>
  </si>
  <si>
    <t>Информация о заявках на технологическое  присоединение  к системе горячего водоснабжения МУП "ТВК" 4 квартал 2018г.</t>
  </si>
  <si>
    <t>Информация о заявках на технологическое  присоединение  к системе горячего водоснабжения МУП "ТВК" 1 квартал 2019г.</t>
  </si>
  <si>
    <t>Информация о заявках на технологическое  присоединение  к системе горячего водоснабжения МУП "ТВК" 2 квартал 2019г.</t>
  </si>
  <si>
    <t>Информация о заявках на технологическое  присоединение  к системе горячего водоснабжения МУП "ТВК" 3 квартал 2019г.</t>
  </si>
  <si>
    <t>Централизованная система горячего   водоснабжения г. Мегион</t>
  </si>
  <si>
    <t>Централизованная система горячего   водоснабжения пгт.Высокий</t>
  </si>
  <si>
    <t xml:space="preserve">Начальник ПТО </t>
  </si>
  <si>
    <t>В.А. Бакланова</t>
  </si>
  <si>
    <t>УТВЕРЖДАЮ:</t>
  </si>
  <si>
    <t>Главный инженер МУП "Тепловодоканал"</t>
  </si>
  <si>
    <t>_______________________ А.В. Самцов</t>
  </si>
  <si>
    <t>Информация о заявках на технологическое  присоединение к системе теплоснабжения  МУП "ТВК"  4  квартал 2019г.</t>
  </si>
  <si>
    <t>Информация о заявках на технологическое  присоединение  к системе горячего водоснабжения МУП "ТВК" 4 квартал 2019г.</t>
  </si>
  <si>
    <t>Информация о заявках на технологическое  присоединение  к системе водоснабжения МУП "ТВК" 4 квартал 2019г.</t>
  </si>
  <si>
    <t>Информация о заявках на технологическое  присоединение  к системе водоотведения  МУП "ТВК" 4 квартал 2019г.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</si>
</sst>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_р_._-;_-@_-"/>
  </numFmts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top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164" fontId="5" fillId="0" borderId="1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1" fillId="0" borderId="0" xfId="0" applyFont="1" applyFill="1" applyAlignment="1" applyProtection="1">
      <alignment horizontal="left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1" fontId="0" fillId="0" borderId="1" xfId="0" applyNumberForma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165" fontId="8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65" fontId="7" fillId="0" borderId="0" xfId="0" applyNumberFormat="1" applyFont="1" applyFill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4"/>
  <sheetViews>
    <sheetView tabSelected="1" zoomScale="85" zoomScaleNormal="85" workbookViewId="0">
      <selection activeCell="L24" sqref="L24"/>
    </sheetView>
  </sheetViews>
  <sheetFormatPr defaultRowHeight="15"/>
  <cols>
    <col min="1" max="1" width="6.5703125" customWidth="1"/>
    <col min="2" max="2" width="16.140625" customWidth="1"/>
    <col min="3" max="3" width="15.140625" style="6" customWidth="1"/>
    <col min="4" max="4" width="20.42578125" customWidth="1"/>
    <col min="5" max="5" width="22" customWidth="1"/>
    <col min="6" max="6" width="21.7109375" customWidth="1"/>
    <col min="7" max="7" width="16.28515625" customWidth="1"/>
  </cols>
  <sheetData>
    <row r="3" spans="1:7" ht="15.75">
      <c r="B3" s="29" t="s">
        <v>34</v>
      </c>
      <c r="C3" s="29"/>
      <c r="D3" s="29"/>
      <c r="E3" s="29"/>
      <c r="F3" s="29"/>
      <c r="G3" s="29"/>
    </row>
    <row r="4" spans="1:7" ht="15.75">
      <c r="B4" s="29" t="s">
        <v>35</v>
      </c>
      <c r="C4" s="29"/>
      <c r="D4" s="29"/>
      <c r="E4" s="29"/>
      <c r="F4" s="29"/>
      <c r="G4" s="29"/>
    </row>
    <row r="5" spans="1:7" ht="15.75">
      <c r="B5" s="24"/>
      <c r="C5" s="24"/>
      <c r="D5" s="25"/>
      <c r="E5" s="25"/>
      <c r="F5" s="25"/>
      <c r="G5" s="25"/>
    </row>
    <row r="6" spans="1:7" ht="15.75">
      <c r="B6" s="29" t="s">
        <v>36</v>
      </c>
      <c r="C6" s="29"/>
      <c r="D6" s="29"/>
      <c r="E6" s="29"/>
      <c r="F6" s="29"/>
      <c r="G6" s="29"/>
    </row>
    <row r="7" spans="1:7" ht="15.75">
      <c r="B7" s="22"/>
      <c r="C7" s="23"/>
      <c r="D7" s="22"/>
      <c r="E7" s="22"/>
    </row>
    <row r="8" spans="1:7" ht="15.75">
      <c r="B8" s="22"/>
      <c r="C8" s="23"/>
      <c r="D8" s="22"/>
      <c r="E8" s="22"/>
    </row>
    <row r="9" spans="1:7" ht="15.75">
      <c r="B9" s="22"/>
      <c r="C9" s="23"/>
      <c r="D9" s="22"/>
      <c r="E9" s="22"/>
    </row>
    <row r="11" spans="1:7" ht="64.5" customHeight="1">
      <c r="A11" s="30" t="s">
        <v>37</v>
      </c>
      <c r="B11" s="30"/>
      <c r="C11" s="30"/>
      <c r="D11" s="30"/>
      <c r="E11" s="30"/>
      <c r="F11" s="30"/>
      <c r="G11" s="30"/>
    </row>
    <row r="12" spans="1:7" ht="141.75">
      <c r="A12" s="3" t="s">
        <v>1</v>
      </c>
      <c r="B12" s="1" t="s">
        <v>0</v>
      </c>
      <c r="C12" s="1" t="s">
        <v>2</v>
      </c>
      <c r="D12" s="1" t="s">
        <v>15</v>
      </c>
      <c r="E12" s="1" t="s">
        <v>16</v>
      </c>
      <c r="F12" s="1" t="s">
        <v>19</v>
      </c>
      <c r="G12" s="1" t="s">
        <v>3</v>
      </c>
    </row>
    <row r="13" spans="1:7" ht="15.75">
      <c r="A13" s="2">
        <v>1</v>
      </c>
      <c r="B13" s="5">
        <v>2</v>
      </c>
      <c r="C13" s="2">
        <v>3</v>
      </c>
      <c r="D13" s="5">
        <v>4</v>
      </c>
      <c r="E13" s="2">
        <v>5</v>
      </c>
      <c r="F13" s="5">
        <v>6</v>
      </c>
      <c r="G13" s="2">
        <v>7</v>
      </c>
    </row>
    <row r="14" spans="1:7" ht="31.5">
      <c r="A14" s="11">
        <v>1</v>
      </c>
      <c r="B14" s="11" t="s">
        <v>5</v>
      </c>
      <c r="C14" s="12" t="s">
        <v>7</v>
      </c>
      <c r="D14" s="11" t="s">
        <v>6</v>
      </c>
      <c r="E14" s="11" t="s">
        <v>6</v>
      </c>
      <c r="F14" s="11" t="s">
        <v>6</v>
      </c>
      <c r="G14" s="11">
        <v>105</v>
      </c>
    </row>
    <row r="15" spans="1:7" ht="31.5">
      <c r="A15" s="11">
        <v>2</v>
      </c>
      <c r="B15" s="11" t="s">
        <v>8</v>
      </c>
      <c r="C15" s="12" t="s">
        <v>9</v>
      </c>
      <c r="D15" s="11" t="s">
        <v>6</v>
      </c>
      <c r="E15" s="11" t="s">
        <v>6</v>
      </c>
      <c r="F15" s="11" t="s">
        <v>6</v>
      </c>
      <c r="G15" s="11">
        <v>18.600000000000001</v>
      </c>
    </row>
    <row r="18" spans="2:13" ht="15.75">
      <c r="B18" s="22" t="s">
        <v>32</v>
      </c>
      <c r="C18" s="23"/>
      <c r="D18" s="22"/>
      <c r="E18" s="22" t="s">
        <v>33</v>
      </c>
    </row>
    <row r="27" spans="2:13">
      <c r="M27">
        <f>120-20-15-30-5</f>
        <v>50</v>
      </c>
    </row>
    <row r="28" spans="2:13">
      <c r="J28">
        <f>500*6</f>
        <v>3000</v>
      </c>
    </row>
    <row r="30" spans="2:13">
      <c r="J30">
        <f>5*3*800-1600-1600+1200+1400</f>
        <v>11400</v>
      </c>
      <c r="K30">
        <f>J28+J30</f>
        <v>14400</v>
      </c>
    </row>
    <row r="32" spans="2:13">
      <c r="K32">
        <f>8*800+700</f>
        <v>7100</v>
      </c>
    </row>
    <row r="34" spans="11:14">
      <c r="K34">
        <v>800</v>
      </c>
      <c r="M34">
        <f>30*0.15</f>
        <v>4.5</v>
      </c>
    </row>
    <row r="37" spans="11:14">
      <c r="K37">
        <f>J28+J30+K32+K34</f>
        <v>22300</v>
      </c>
    </row>
    <row r="38" spans="11:14">
      <c r="M38">
        <f>M43+50000</f>
        <v>125820</v>
      </c>
      <c r="N38">
        <f>M38*24</f>
        <v>3019680</v>
      </c>
    </row>
    <row r="39" spans="11:14">
      <c r="K39">
        <f>K37*4</f>
        <v>89200</v>
      </c>
      <c r="L39">
        <f>K39*0.15</f>
        <v>13380</v>
      </c>
    </row>
    <row r="40" spans="11:14">
      <c r="N40">
        <f>N38*1.04</f>
        <v>3140467.2</v>
      </c>
    </row>
    <row r="41" spans="11:14">
      <c r="K41">
        <f>K39+49000</f>
        <v>138200</v>
      </c>
    </row>
    <row r="43" spans="11:14">
      <c r="M43">
        <f>K39*0.85</f>
        <v>75820</v>
      </c>
    </row>
    <row r="44" spans="11:14">
      <c r="M44">
        <f>M43*8*3</f>
        <v>1819680</v>
      </c>
    </row>
  </sheetData>
  <mergeCells count="4">
    <mergeCell ref="B3:G3"/>
    <mergeCell ref="B4:G4"/>
    <mergeCell ref="B6:G6"/>
    <mergeCell ref="A11:G11"/>
  </mergeCells>
  <pageMargins left="3.937007874015748E-2" right="3.937007874015748E-2" top="0.55118110236220474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8"/>
  <sheetViews>
    <sheetView tabSelected="1" topLeftCell="A141" zoomScale="85" zoomScaleNormal="85" workbookViewId="0">
      <selection activeCell="L24" sqref="L24"/>
    </sheetView>
  </sheetViews>
  <sheetFormatPr defaultColWidth="16" defaultRowHeight="15"/>
  <cols>
    <col min="1" max="3" width="16" style="6"/>
    <col min="4" max="4" width="17.85546875" style="6" customWidth="1"/>
    <col min="5" max="5" width="18.28515625" style="6" customWidth="1"/>
    <col min="6" max="6" width="29" style="6" customWidth="1"/>
    <col min="7" max="7" width="13.5703125" style="6" customWidth="1"/>
    <col min="8" max="16384" width="16" style="6"/>
  </cols>
  <sheetData>
    <row r="1" spans="1:7" customFormat="1" ht="15.75" hidden="1">
      <c r="B1" s="29" t="s">
        <v>34</v>
      </c>
      <c r="C1" s="29"/>
      <c r="D1" s="29"/>
      <c r="E1" s="29"/>
      <c r="F1" s="29"/>
      <c r="G1" s="29"/>
    </row>
    <row r="2" spans="1:7" customFormat="1" ht="15.75" hidden="1">
      <c r="B2" s="29" t="s">
        <v>35</v>
      </c>
      <c r="C2" s="29"/>
      <c r="D2" s="29"/>
      <c r="E2" s="29"/>
      <c r="F2" s="29"/>
      <c r="G2" s="29"/>
    </row>
    <row r="3" spans="1:7" customFormat="1" ht="15.75" hidden="1">
      <c r="B3" s="24"/>
      <c r="C3" s="24"/>
      <c r="D3" s="25"/>
      <c r="E3" s="25"/>
      <c r="F3" s="25"/>
      <c r="G3" s="25"/>
    </row>
    <row r="4" spans="1:7" customFormat="1" ht="15.75" hidden="1">
      <c r="B4" s="29" t="s">
        <v>36</v>
      </c>
      <c r="C4" s="29"/>
      <c r="D4" s="29"/>
      <c r="E4" s="29"/>
      <c r="F4" s="29"/>
      <c r="G4" s="29"/>
    </row>
    <row r="5" spans="1:7" hidden="1"/>
    <row r="6" spans="1:7" ht="60.75" hidden="1" customHeight="1">
      <c r="A6" s="30" t="s">
        <v>23</v>
      </c>
      <c r="B6" s="30"/>
      <c r="C6" s="30"/>
      <c r="D6" s="30"/>
      <c r="E6" s="30"/>
      <c r="F6" s="30"/>
      <c r="G6" s="30"/>
    </row>
    <row r="7" spans="1:7" ht="126" hidden="1">
      <c r="A7" s="7" t="s">
        <v>1</v>
      </c>
      <c r="B7" s="1" t="s">
        <v>0</v>
      </c>
      <c r="C7" s="1" t="s">
        <v>4</v>
      </c>
      <c r="D7" s="4" t="s">
        <v>17</v>
      </c>
      <c r="E7" s="4" t="s">
        <v>16</v>
      </c>
      <c r="F7" s="4" t="s">
        <v>18</v>
      </c>
      <c r="G7" s="4" t="s">
        <v>20</v>
      </c>
    </row>
    <row r="8" spans="1:7" ht="15.75" hidden="1">
      <c r="A8" s="2">
        <v>1</v>
      </c>
      <c r="B8" s="8">
        <v>2</v>
      </c>
      <c r="C8" s="2">
        <v>3</v>
      </c>
      <c r="D8" s="8">
        <v>4</v>
      </c>
      <c r="E8" s="2">
        <v>5</v>
      </c>
      <c r="F8" s="8">
        <v>6</v>
      </c>
      <c r="G8" s="2">
        <v>7</v>
      </c>
    </row>
    <row r="9" spans="1:7" ht="75" hidden="1">
      <c r="A9" s="13">
        <v>1</v>
      </c>
      <c r="B9" s="13" t="s">
        <v>5</v>
      </c>
      <c r="C9" s="13" t="s">
        <v>30</v>
      </c>
      <c r="D9" s="13" t="s">
        <v>6</v>
      </c>
      <c r="E9" s="13" t="s">
        <v>6</v>
      </c>
      <c r="F9" s="13" t="s">
        <v>6</v>
      </c>
      <c r="G9" s="21">
        <f>177119.56/4</f>
        <v>44279.89</v>
      </c>
    </row>
    <row r="10" spans="1:7" ht="75" hidden="1">
      <c r="A10" s="13">
        <v>2</v>
      </c>
      <c r="B10" s="13" t="s">
        <v>8</v>
      </c>
      <c r="C10" s="13" t="s">
        <v>31</v>
      </c>
      <c r="D10" s="13" t="s">
        <v>6</v>
      </c>
      <c r="E10" s="13" t="s">
        <v>6</v>
      </c>
      <c r="F10" s="13" t="s">
        <v>6</v>
      </c>
      <c r="G10" s="14">
        <v>1169.5</v>
      </c>
    </row>
    <row r="11" spans="1:7" hidden="1">
      <c r="A11" s="26"/>
      <c r="B11" s="26"/>
      <c r="C11" s="26"/>
      <c r="D11" s="26"/>
      <c r="E11" s="26"/>
      <c r="F11" s="26"/>
      <c r="G11" s="27"/>
    </row>
    <row r="12" spans="1:7" hidden="1">
      <c r="A12" s="26"/>
      <c r="B12" s="26"/>
      <c r="C12" s="26"/>
      <c r="D12" s="26"/>
      <c r="E12" s="26"/>
      <c r="F12" s="26"/>
      <c r="G12" s="27"/>
    </row>
    <row r="13" spans="1:7" s="22" customFormat="1" ht="15.75" hidden="1">
      <c r="B13" s="22" t="s">
        <v>32</v>
      </c>
      <c r="C13" s="23"/>
      <c r="E13" s="22" t="s">
        <v>33</v>
      </c>
    </row>
    <row r="14" spans="1:7" hidden="1">
      <c r="A14" s="26"/>
      <c r="B14" s="26"/>
      <c r="C14" s="26"/>
      <c r="D14" s="26"/>
      <c r="E14" s="26"/>
      <c r="F14" s="26"/>
      <c r="G14" s="27"/>
    </row>
    <row r="15" spans="1:7" hidden="1">
      <c r="A15" s="26"/>
      <c r="B15" s="26"/>
      <c r="C15" s="26"/>
      <c r="D15" s="26"/>
      <c r="E15" s="26"/>
      <c r="F15" s="26"/>
      <c r="G15" s="27"/>
    </row>
    <row r="16" spans="1:7" hidden="1">
      <c r="A16" s="26"/>
      <c r="B16" s="26"/>
      <c r="C16" s="26"/>
      <c r="D16" s="26"/>
      <c r="E16" s="26"/>
      <c r="F16" s="26"/>
      <c r="G16" s="27"/>
    </row>
    <row r="17" spans="1:13" hidden="1">
      <c r="A17" s="26"/>
      <c r="B17" s="26"/>
      <c r="C17" s="26"/>
      <c r="D17" s="26"/>
      <c r="E17" s="26"/>
      <c r="F17" s="26"/>
      <c r="G17" s="27"/>
    </row>
    <row r="18" spans="1:13" hidden="1">
      <c r="A18" s="26"/>
      <c r="B18" s="26"/>
      <c r="C18" s="26"/>
      <c r="D18" s="26"/>
      <c r="E18" s="26"/>
      <c r="F18" s="26"/>
      <c r="G18" s="27"/>
    </row>
    <row r="19" spans="1:13" hidden="1"/>
    <row r="20" spans="1:13" hidden="1"/>
    <row r="21" spans="1:13" hidden="1">
      <c r="C21"/>
      <c r="D21"/>
      <c r="E21"/>
      <c r="F21"/>
    </row>
    <row r="22" spans="1:13" customFormat="1" ht="15.75" hidden="1">
      <c r="B22" s="29" t="s">
        <v>34</v>
      </c>
      <c r="C22" s="29"/>
      <c r="D22" s="29"/>
      <c r="E22" s="29"/>
      <c r="F22" s="29"/>
      <c r="G22" s="29"/>
    </row>
    <row r="23" spans="1:13" customFormat="1" ht="15.75" hidden="1">
      <c r="B23" s="29" t="s">
        <v>35</v>
      </c>
      <c r="C23" s="29"/>
      <c r="D23" s="29"/>
      <c r="E23" s="29"/>
      <c r="F23" s="29"/>
      <c r="G23" s="29"/>
    </row>
    <row r="24" spans="1:13" customFormat="1" ht="15.75" hidden="1">
      <c r="B24" s="24"/>
      <c r="C24" s="24"/>
      <c r="D24" s="25"/>
      <c r="E24" s="25"/>
      <c r="F24" s="25"/>
      <c r="G24" s="25"/>
    </row>
    <row r="25" spans="1:13" customFormat="1" ht="15.75" hidden="1">
      <c r="B25" s="29" t="s">
        <v>36</v>
      </c>
      <c r="C25" s="29"/>
      <c r="D25" s="29"/>
      <c r="E25" s="29"/>
      <c r="F25" s="29"/>
      <c r="G25" s="29"/>
    </row>
    <row r="26" spans="1:13" ht="15.75" hidden="1">
      <c r="B26" s="19"/>
      <c r="C26" s="19"/>
      <c r="D26" s="19"/>
      <c r="E26" s="20"/>
      <c r="F26" s="20"/>
    </row>
    <row r="27" spans="1:13" ht="15.75" hidden="1">
      <c r="B27" s="19"/>
      <c r="C27" s="19"/>
      <c r="D27" s="19"/>
      <c r="E27" s="20"/>
      <c r="F27" s="20"/>
      <c r="M27" s="6">
        <f>120-20-15-30-5</f>
        <v>50</v>
      </c>
    </row>
    <row r="28" spans="1:13" ht="57.75" hidden="1" customHeight="1">
      <c r="A28" s="30" t="s">
        <v>24</v>
      </c>
      <c r="B28" s="30"/>
      <c r="C28" s="30"/>
      <c r="D28" s="30"/>
      <c r="E28" s="30"/>
      <c r="F28" s="30"/>
      <c r="G28" s="30"/>
      <c r="J28" s="6">
        <f>500*6</f>
        <v>3000</v>
      </c>
    </row>
    <row r="29" spans="1:13" ht="124.5" hidden="1" customHeight="1">
      <c r="A29" s="7" t="s">
        <v>1</v>
      </c>
      <c r="B29" s="1" t="s">
        <v>0</v>
      </c>
      <c r="C29" s="1" t="s">
        <v>4</v>
      </c>
      <c r="D29" s="4" t="s">
        <v>17</v>
      </c>
      <c r="E29" s="4" t="s">
        <v>16</v>
      </c>
      <c r="F29" s="4" t="s">
        <v>18</v>
      </c>
      <c r="G29" s="4" t="s">
        <v>20</v>
      </c>
    </row>
    <row r="30" spans="1:13" ht="15.75" hidden="1">
      <c r="A30" s="2">
        <v>1</v>
      </c>
      <c r="B30" s="8">
        <v>2</v>
      </c>
      <c r="C30" s="2">
        <v>3</v>
      </c>
      <c r="D30" s="8">
        <v>4</v>
      </c>
      <c r="E30" s="2">
        <v>5</v>
      </c>
      <c r="F30" s="8">
        <v>6</v>
      </c>
      <c r="G30" s="2">
        <v>7</v>
      </c>
      <c r="J30" s="6">
        <f>5*3*800-1600-1600+1200+1400</f>
        <v>11400</v>
      </c>
      <c r="K30" s="6">
        <f>J28+J30</f>
        <v>14400</v>
      </c>
    </row>
    <row r="31" spans="1:13" ht="75" hidden="1">
      <c r="A31" s="13">
        <v>1</v>
      </c>
      <c r="B31" s="13" t="s">
        <v>5</v>
      </c>
      <c r="C31" s="13" t="s">
        <v>30</v>
      </c>
      <c r="D31" s="13" t="s">
        <v>6</v>
      </c>
      <c r="E31" s="13" t="s">
        <v>6</v>
      </c>
      <c r="F31" s="13" t="s">
        <v>6</v>
      </c>
      <c r="G31" s="21">
        <f>177119.56/4</f>
        <v>44279.89</v>
      </c>
    </row>
    <row r="32" spans="1:13" ht="75" hidden="1">
      <c r="A32" s="13">
        <v>2</v>
      </c>
      <c r="B32" s="13" t="s">
        <v>8</v>
      </c>
      <c r="C32" s="13" t="s">
        <v>31</v>
      </c>
      <c r="D32" s="13" t="s">
        <v>6</v>
      </c>
      <c r="E32" s="13" t="s">
        <v>6</v>
      </c>
      <c r="F32" s="13" t="s">
        <v>6</v>
      </c>
      <c r="G32" s="14">
        <v>1169.5</v>
      </c>
      <c r="K32" s="6">
        <f>8*800+700</f>
        <v>7100</v>
      </c>
    </row>
    <row r="33" spans="1:14" hidden="1"/>
    <row r="34" spans="1:14" hidden="1">
      <c r="K34" s="6">
        <v>800</v>
      </c>
      <c r="M34" s="6">
        <f>30*0.15</f>
        <v>4.5</v>
      </c>
    </row>
    <row r="35" spans="1:14" s="22" customFormat="1" ht="15.75" hidden="1">
      <c r="B35" s="22" t="s">
        <v>32</v>
      </c>
      <c r="C35" s="23"/>
      <c r="E35" s="22" t="s">
        <v>33</v>
      </c>
    </row>
    <row r="36" spans="1:14" hidden="1"/>
    <row r="37" spans="1:14" hidden="1">
      <c r="K37" s="6">
        <f>J28+J30+K32+K34</f>
        <v>22300</v>
      </c>
    </row>
    <row r="38" spans="1:14" hidden="1">
      <c r="M38" s="6">
        <f>M43+50000</f>
        <v>125820</v>
      </c>
      <c r="N38" s="6">
        <f>M38*24</f>
        <v>3019680</v>
      </c>
    </row>
    <row r="39" spans="1:14" hidden="1">
      <c r="K39" s="6">
        <f>K37*4</f>
        <v>89200</v>
      </c>
      <c r="L39" s="6">
        <f>K39*0.15</f>
        <v>13380</v>
      </c>
    </row>
    <row r="40" spans="1:14" hidden="1">
      <c r="N40" s="6">
        <f>N38*1.04</f>
        <v>3140467.2</v>
      </c>
    </row>
    <row r="41" spans="1:14" hidden="1">
      <c r="K41" s="6">
        <f>K39+49000</f>
        <v>138200</v>
      </c>
    </row>
    <row r="42" spans="1:14" hidden="1"/>
    <row r="43" spans="1:14" customFormat="1" ht="15.75" hidden="1">
      <c r="B43" s="29" t="s">
        <v>34</v>
      </c>
      <c r="C43" s="29"/>
      <c r="D43" s="29"/>
      <c r="E43" s="29"/>
      <c r="F43" s="29"/>
      <c r="G43" s="29"/>
      <c r="M43">
        <f>K39*0.85</f>
        <v>75820</v>
      </c>
    </row>
    <row r="44" spans="1:14" customFormat="1" ht="15.75" hidden="1">
      <c r="B44" s="29" t="s">
        <v>35</v>
      </c>
      <c r="C44" s="29"/>
      <c r="D44" s="29"/>
      <c r="E44" s="29"/>
      <c r="F44" s="29"/>
      <c r="G44" s="29"/>
      <c r="M44">
        <f>M43*8*3</f>
        <v>1819680</v>
      </c>
    </row>
    <row r="45" spans="1:14" customFormat="1" ht="15.75" hidden="1">
      <c r="B45" s="24"/>
      <c r="C45" s="24"/>
      <c r="D45" s="25"/>
      <c r="E45" s="25"/>
      <c r="F45" s="25"/>
      <c r="G45" s="25"/>
    </row>
    <row r="46" spans="1:14" customFormat="1" ht="15.75" hidden="1">
      <c r="B46" s="29" t="s">
        <v>36</v>
      </c>
      <c r="C46" s="29"/>
      <c r="D46" s="29"/>
      <c r="E46" s="29"/>
      <c r="F46" s="29"/>
      <c r="G46" s="29"/>
    </row>
    <row r="47" spans="1:14" hidden="1"/>
    <row r="48" spans="1:14" ht="60.75" hidden="1" customHeight="1">
      <c r="A48" s="30" t="s">
        <v>25</v>
      </c>
      <c r="B48" s="30"/>
      <c r="C48" s="30"/>
      <c r="D48" s="30"/>
      <c r="E48" s="30"/>
      <c r="F48" s="30"/>
      <c r="G48" s="30"/>
    </row>
    <row r="49" spans="1:7" ht="122.25" hidden="1" customHeight="1">
      <c r="A49" s="7" t="s">
        <v>1</v>
      </c>
      <c r="B49" s="1" t="s">
        <v>0</v>
      </c>
      <c r="C49" s="1" t="s">
        <v>4</v>
      </c>
      <c r="D49" s="4" t="s">
        <v>17</v>
      </c>
      <c r="E49" s="4" t="s">
        <v>16</v>
      </c>
      <c r="F49" s="4" t="s">
        <v>18</v>
      </c>
      <c r="G49" s="4" t="s">
        <v>20</v>
      </c>
    </row>
    <row r="50" spans="1:7" ht="15.75" hidden="1">
      <c r="A50" s="2">
        <v>1</v>
      </c>
      <c r="B50" s="8">
        <v>2</v>
      </c>
      <c r="C50" s="2">
        <v>3</v>
      </c>
      <c r="D50" s="8">
        <v>4</v>
      </c>
      <c r="E50" s="2">
        <v>5</v>
      </c>
      <c r="F50" s="8">
        <v>6</v>
      </c>
      <c r="G50" s="2">
        <v>7</v>
      </c>
    </row>
    <row r="51" spans="1:7" ht="75" hidden="1">
      <c r="A51" s="13">
        <v>1</v>
      </c>
      <c r="B51" s="13" t="s">
        <v>5</v>
      </c>
      <c r="C51" s="13" t="s">
        <v>30</v>
      </c>
      <c r="D51" s="13" t="s">
        <v>6</v>
      </c>
      <c r="E51" s="13" t="s">
        <v>6</v>
      </c>
      <c r="F51" s="13" t="s">
        <v>6</v>
      </c>
      <c r="G51" s="21">
        <f>177119.56/4</f>
        <v>44279.89</v>
      </c>
    </row>
    <row r="52" spans="1:7" ht="75" hidden="1">
      <c r="A52" s="13">
        <v>2</v>
      </c>
      <c r="B52" s="13" t="s">
        <v>8</v>
      </c>
      <c r="C52" s="13" t="s">
        <v>31</v>
      </c>
      <c r="D52" s="13" t="s">
        <v>6</v>
      </c>
      <c r="E52" s="13" t="s">
        <v>6</v>
      </c>
      <c r="F52" s="13" t="s">
        <v>6</v>
      </c>
      <c r="G52" s="14">
        <v>1169.5</v>
      </c>
    </row>
    <row r="53" spans="1:7" hidden="1"/>
    <row r="54" spans="1:7" hidden="1"/>
    <row r="55" spans="1:7" s="22" customFormat="1" ht="15.75" hidden="1">
      <c r="B55" s="22" t="s">
        <v>32</v>
      </c>
      <c r="C55" s="23"/>
      <c r="E55" s="22" t="s">
        <v>33</v>
      </c>
    </row>
    <row r="56" spans="1:7" hidden="1"/>
    <row r="57" spans="1:7" hidden="1"/>
    <row r="58" spans="1:7" hidden="1"/>
    <row r="59" spans="1:7" hidden="1"/>
    <row r="60" spans="1:7" hidden="1"/>
    <row r="61" spans="1:7" hidden="1"/>
    <row r="62" spans="1:7" customFormat="1" ht="15.75" hidden="1">
      <c r="B62" s="29" t="s">
        <v>34</v>
      </c>
      <c r="C62" s="29"/>
      <c r="D62" s="29"/>
      <c r="E62" s="29"/>
      <c r="F62" s="29"/>
      <c r="G62" s="29"/>
    </row>
    <row r="63" spans="1:7" customFormat="1" ht="15.75" hidden="1">
      <c r="B63" s="29" t="s">
        <v>35</v>
      </c>
      <c r="C63" s="29"/>
      <c r="D63" s="29"/>
      <c r="E63" s="29"/>
      <c r="F63" s="29"/>
      <c r="G63" s="29"/>
    </row>
    <row r="64" spans="1:7" customFormat="1" ht="15.75" hidden="1">
      <c r="B64" s="24"/>
      <c r="C64" s="24"/>
      <c r="D64" s="25"/>
      <c r="E64" s="25"/>
      <c r="F64" s="25"/>
      <c r="G64" s="25"/>
    </row>
    <row r="65" spans="1:7" customFormat="1" ht="15.75" hidden="1">
      <c r="B65" s="29" t="s">
        <v>36</v>
      </c>
      <c r="C65" s="29"/>
      <c r="D65" s="29"/>
      <c r="E65" s="29"/>
      <c r="F65" s="29"/>
      <c r="G65" s="29"/>
    </row>
    <row r="66" spans="1:7" hidden="1"/>
    <row r="67" spans="1:7" hidden="1"/>
    <row r="68" spans="1:7" hidden="1"/>
    <row r="69" spans="1:7" ht="57" hidden="1" customHeight="1">
      <c r="A69" s="30" t="s">
        <v>26</v>
      </c>
      <c r="B69" s="30"/>
      <c r="C69" s="30"/>
      <c r="D69" s="30"/>
      <c r="E69" s="30"/>
      <c r="F69" s="30"/>
      <c r="G69" s="30"/>
    </row>
    <row r="70" spans="1:7" ht="114" hidden="1" customHeight="1">
      <c r="A70" s="7" t="s">
        <v>1</v>
      </c>
      <c r="B70" s="1" t="s">
        <v>0</v>
      </c>
      <c r="C70" s="1" t="s">
        <v>4</v>
      </c>
      <c r="D70" s="4" t="s">
        <v>17</v>
      </c>
      <c r="E70" s="4" t="s">
        <v>16</v>
      </c>
      <c r="F70" s="4" t="s">
        <v>18</v>
      </c>
      <c r="G70" s="4" t="s">
        <v>20</v>
      </c>
    </row>
    <row r="71" spans="1:7" ht="15.75" hidden="1">
      <c r="A71" s="2">
        <v>1</v>
      </c>
      <c r="B71" s="8">
        <v>2</v>
      </c>
      <c r="C71" s="2">
        <v>3</v>
      </c>
      <c r="D71" s="8">
        <v>4</v>
      </c>
      <c r="E71" s="2">
        <v>5</v>
      </c>
      <c r="F71" s="8">
        <v>6</v>
      </c>
      <c r="G71" s="2">
        <v>7</v>
      </c>
    </row>
    <row r="72" spans="1:7" ht="75" hidden="1">
      <c r="A72" s="13">
        <v>1</v>
      </c>
      <c r="B72" s="13" t="s">
        <v>5</v>
      </c>
      <c r="C72" s="13" t="s">
        <v>30</v>
      </c>
      <c r="D72" s="13" t="s">
        <v>6</v>
      </c>
      <c r="E72" s="13" t="s">
        <v>6</v>
      </c>
      <c r="F72" s="13" t="s">
        <v>6</v>
      </c>
      <c r="G72" s="21">
        <f>177119.56/4</f>
        <v>44279.89</v>
      </c>
    </row>
    <row r="73" spans="1:7" ht="75" hidden="1">
      <c r="A73" s="13">
        <v>2</v>
      </c>
      <c r="B73" s="13" t="s">
        <v>8</v>
      </c>
      <c r="C73" s="13" t="s">
        <v>31</v>
      </c>
      <c r="D73" s="13" t="s">
        <v>6</v>
      </c>
      <c r="E73" s="13" t="s">
        <v>6</v>
      </c>
      <c r="F73" s="13" t="s">
        <v>6</v>
      </c>
      <c r="G73" s="14">
        <v>1169.5</v>
      </c>
    </row>
    <row r="74" spans="1:7" hidden="1"/>
    <row r="75" spans="1:7" hidden="1"/>
    <row r="76" spans="1:7" s="22" customFormat="1" ht="15.75" hidden="1">
      <c r="B76" s="22" t="s">
        <v>32</v>
      </c>
      <c r="C76" s="23"/>
      <c r="E76" s="22" t="s">
        <v>33</v>
      </c>
    </row>
    <row r="77" spans="1:7" hidden="1"/>
    <row r="78" spans="1:7" hidden="1"/>
    <row r="79" spans="1:7" hidden="1"/>
    <row r="80" spans="1:7" hidden="1"/>
    <row r="81" spans="1:7" hidden="1"/>
    <row r="82" spans="1:7" hidden="1"/>
    <row r="83" spans="1:7" hidden="1"/>
    <row r="84" spans="1:7" customFormat="1" ht="15.75" hidden="1">
      <c r="B84" s="29" t="s">
        <v>34</v>
      </c>
      <c r="C84" s="29"/>
      <c r="D84" s="29"/>
      <c r="E84" s="29"/>
      <c r="F84" s="29"/>
      <c r="G84" s="29"/>
    </row>
    <row r="85" spans="1:7" customFormat="1" ht="15.75" hidden="1">
      <c r="B85" s="29" t="s">
        <v>35</v>
      </c>
      <c r="C85" s="29"/>
      <c r="D85" s="29"/>
      <c r="E85" s="29"/>
      <c r="F85" s="29"/>
      <c r="G85" s="29"/>
    </row>
    <row r="86" spans="1:7" customFormat="1" ht="15.75" hidden="1">
      <c r="B86" s="24"/>
      <c r="C86" s="24"/>
      <c r="D86" s="25"/>
      <c r="E86" s="25"/>
      <c r="F86" s="25"/>
      <c r="G86" s="25"/>
    </row>
    <row r="87" spans="1:7" customFormat="1" ht="15.75" hidden="1">
      <c r="B87" s="29" t="s">
        <v>36</v>
      </c>
      <c r="C87" s="29"/>
      <c r="D87" s="29"/>
      <c r="E87" s="29"/>
      <c r="F87" s="29"/>
      <c r="G87" s="29"/>
    </row>
    <row r="88" spans="1:7" hidden="1"/>
    <row r="89" spans="1:7" hidden="1"/>
    <row r="90" spans="1:7" hidden="1"/>
    <row r="91" spans="1:7" ht="56.25" hidden="1" customHeight="1">
      <c r="A91" s="30" t="s">
        <v>27</v>
      </c>
      <c r="B91" s="30"/>
      <c r="C91" s="30"/>
      <c r="D91" s="30"/>
      <c r="E91" s="30"/>
      <c r="F91" s="30"/>
      <c r="G91" s="30"/>
    </row>
    <row r="92" spans="1:7" ht="126" hidden="1">
      <c r="A92" s="7" t="s">
        <v>1</v>
      </c>
      <c r="B92" s="1" t="s">
        <v>0</v>
      </c>
      <c r="C92" s="1" t="s">
        <v>4</v>
      </c>
      <c r="D92" s="4" t="s">
        <v>17</v>
      </c>
      <c r="E92" s="4" t="s">
        <v>16</v>
      </c>
      <c r="F92" s="4" t="s">
        <v>18</v>
      </c>
      <c r="G92" s="4" t="s">
        <v>20</v>
      </c>
    </row>
    <row r="93" spans="1:7" ht="15.75" hidden="1">
      <c r="A93" s="2">
        <v>1</v>
      </c>
      <c r="B93" s="8">
        <v>2</v>
      </c>
      <c r="C93" s="2">
        <v>3</v>
      </c>
      <c r="D93" s="8">
        <v>4</v>
      </c>
      <c r="E93" s="2">
        <v>5</v>
      </c>
      <c r="F93" s="8">
        <v>6</v>
      </c>
      <c r="G93" s="2">
        <v>7</v>
      </c>
    </row>
    <row r="94" spans="1:7" ht="75" hidden="1">
      <c r="A94" s="13">
        <v>1</v>
      </c>
      <c r="B94" s="13" t="s">
        <v>5</v>
      </c>
      <c r="C94" s="13" t="s">
        <v>30</v>
      </c>
      <c r="D94" s="13" t="s">
        <v>6</v>
      </c>
      <c r="E94" s="13" t="s">
        <v>6</v>
      </c>
      <c r="F94" s="13" t="s">
        <v>6</v>
      </c>
      <c r="G94" s="21">
        <f>177119.56/4</f>
        <v>44279.89</v>
      </c>
    </row>
    <row r="95" spans="1:7" ht="75" hidden="1">
      <c r="A95" s="13">
        <v>2</v>
      </c>
      <c r="B95" s="13" t="s">
        <v>8</v>
      </c>
      <c r="C95" s="13" t="s">
        <v>31</v>
      </c>
      <c r="D95" s="13" t="s">
        <v>6</v>
      </c>
      <c r="E95" s="13" t="s">
        <v>6</v>
      </c>
      <c r="F95" s="13" t="s">
        <v>6</v>
      </c>
      <c r="G95" s="14">
        <v>1169.5</v>
      </c>
    </row>
    <row r="96" spans="1:7" hidden="1"/>
    <row r="97" spans="1:7" hidden="1"/>
    <row r="98" spans="1:7" hidden="1"/>
    <row r="99" spans="1:7" s="22" customFormat="1" ht="15.75" hidden="1">
      <c r="B99" s="22" t="s">
        <v>32</v>
      </c>
      <c r="C99" s="23"/>
      <c r="E99" s="22" t="s">
        <v>33</v>
      </c>
    </row>
    <row r="100" spans="1:7" hidden="1"/>
    <row r="101" spans="1:7" hidden="1"/>
    <row r="102" spans="1:7" hidden="1"/>
    <row r="103" spans="1:7" hidden="1"/>
    <row r="104" spans="1:7" customFormat="1" ht="15.75" hidden="1">
      <c r="B104" s="29" t="s">
        <v>34</v>
      </c>
      <c r="C104" s="29"/>
      <c r="D104" s="29"/>
      <c r="E104" s="29"/>
      <c r="F104" s="29"/>
      <c r="G104" s="29"/>
    </row>
    <row r="105" spans="1:7" customFormat="1" ht="15.75" hidden="1">
      <c r="B105" s="29" t="s">
        <v>35</v>
      </c>
      <c r="C105" s="29"/>
      <c r="D105" s="29"/>
      <c r="E105" s="29"/>
      <c r="F105" s="29"/>
      <c r="G105" s="29"/>
    </row>
    <row r="106" spans="1:7" customFormat="1" ht="15.75" hidden="1">
      <c r="B106" s="24"/>
      <c r="C106" s="24"/>
      <c r="D106" s="25"/>
      <c r="E106" s="25"/>
      <c r="F106" s="25"/>
      <c r="G106" s="25"/>
    </row>
    <row r="107" spans="1:7" customFormat="1" ht="15.75" hidden="1">
      <c r="B107" s="29" t="s">
        <v>36</v>
      </c>
      <c r="C107" s="29"/>
      <c r="D107" s="29"/>
      <c r="E107" s="29"/>
      <c r="F107" s="29"/>
      <c r="G107" s="29"/>
    </row>
    <row r="108" spans="1:7" hidden="1"/>
    <row r="109" spans="1:7" ht="63" hidden="1" customHeight="1">
      <c r="A109" s="30" t="s">
        <v>28</v>
      </c>
      <c r="B109" s="30"/>
      <c r="C109" s="30"/>
      <c r="D109" s="30"/>
      <c r="E109" s="30"/>
      <c r="F109" s="30"/>
      <c r="G109" s="30"/>
    </row>
    <row r="110" spans="1:7" ht="124.5" hidden="1" customHeight="1">
      <c r="A110" s="7" t="s">
        <v>1</v>
      </c>
      <c r="B110" s="1" t="s">
        <v>0</v>
      </c>
      <c r="C110" s="1" t="s">
        <v>4</v>
      </c>
      <c r="D110" s="4" t="s">
        <v>17</v>
      </c>
      <c r="E110" s="4" t="s">
        <v>16</v>
      </c>
      <c r="F110" s="4" t="s">
        <v>18</v>
      </c>
      <c r="G110" s="4" t="s">
        <v>20</v>
      </c>
    </row>
    <row r="111" spans="1:7" ht="15.75" hidden="1">
      <c r="A111" s="2">
        <v>1</v>
      </c>
      <c r="B111" s="8">
        <v>2</v>
      </c>
      <c r="C111" s="2">
        <v>3</v>
      </c>
      <c r="D111" s="8">
        <v>4</v>
      </c>
      <c r="E111" s="2">
        <v>5</v>
      </c>
      <c r="F111" s="8">
        <v>6</v>
      </c>
      <c r="G111" s="2">
        <v>7</v>
      </c>
    </row>
    <row r="112" spans="1:7" ht="75" hidden="1">
      <c r="A112" s="13">
        <v>1</v>
      </c>
      <c r="B112" s="13" t="s">
        <v>5</v>
      </c>
      <c r="C112" s="13" t="s">
        <v>30</v>
      </c>
      <c r="D112" s="13" t="s">
        <v>6</v>
      </c>
      <c r="E112" s="13" t="s">
        <v>6</v>
      </c>
      <c r="F112" s="13" t="s">
        <v>6</v>
      </c>
      <c r="G112" s="21">
        <f>177119.56/4</f>
        <v>44279.89</v>
      </c>
    </row>
    <row r="113" spans="1:7" ht="75" hidden="1">
      <c r="A113" s="13">
        <v>2</v>
      </c>
      <c r="B113" s="13" t="s">
        <v>8</v>
      </c>
      <c r="C113" s="13" t="s">
        <v>31</v>
      </c>
      <c r="D113" s="13" t="s">
        <v>6</v>
      </c>
      <c r="E113" s="13" t="s">
        <v>6</v>
      </c>
      <c r="F113" s="13" t="s">
        <v>6</v>
      </c>
      <c r="G113" s="14">
        <v>1169.5</v>
      </c>
    </row>
    <row r="114" spans="1:7" hidden="1"/>
    <row r="115" spans="1:7" hidden="1"/>
    <row r="116" spans="1:7" hidden="1"/>
    <row r="117" spans="1:7" hidden="1"/>
    <row r="118" spans="1:7" s="22" customFormat="1" ht="15.75" hidden="1">
      <c r="B118" s="22" t="s">
        <v>32</v>
      </c>
      <c r="C118" s="23"/>
      <c r="E118" s="22" t="s">
        <v>33</v>
      </c>
    </row>
    <row r="119" spans="1:7" hidden="1"/>
    <row r="120" spans="1:7" hidden="1"/>
    <row r="121" spans="1:7" ht="15.75" hidden="1" customHeight="1"/>
    <row r="122" spans="1:7" hidden="1"/>
    <row r="123" spans="1:7" customFormat="1" ht="15.75" hidden="1">
      <c r="B123" s="29" t="s">
        <v>34</v>
      </c>
      <c r="C123" s="29"/>
      <c r="D123" s="29"/>
      <c r="E123" s="29"/>
      <c r="F123" s="29"/>
      <c r="G123" s="29"/>
    </row>
    <row r="124" spans="1:7" customFormat="1" ht="15.75" hidden="1">
      <c r="B124" s="29" t="s">
        <v>35</v>
      </c>
      <c r="C124" s="29"/>
      <c r="D124" s="29"/>
      <c r="E124" s="29"/>
      <c r="F124" s="29"/>
      <c r="G124" s="29"/>
    </row>
    <row r="125" spans="1:7" customFormat="1" ht="15.75" hidden="1">
      <c r="B125" s="24"/>
      <c r="C125" s="24"/>
      <c r="D125" s="25"/>
      <c r="E125" s="25"/>
      <c r="F125" s="25"/>
      <c r="G125" s="25"/>
    </row>
    <row r="126" spans="1:7" customFormat="1" ht="15.75" hidden="1">
      <c r="B126" s="29" t="s">
        <v>36</v>
      </c>
      <c r="C126" s="29"/>
      <c r="D126" s="29"/>
      <c r="E126" s="29"/>
      <c r="F126" s="29"/>
      <c r="G126" s="29"/>
    </row>
    <row r="127" spans="1:7" hidden="1"/>
    <row r="128" spans="1:7" hidden="1"/>
    <row r="129" spans="1:7" ht="76.5" hidden="1" customHeight="1">
      <c r="A129" s="30" t="s">
        <v>29</v>
      </c>
      <c r="B129" s="30"/>
      <c r="C129" s="30"/>
      <c r="D129" s="30"/>
      <c r="E129" s="30"/>
      <c r="F129" s="30"/>
      <c r="G129" s="30"/>
    </row>
    <row r="130" spans="1:7" ht="113.25" hidden="1" customHeight="1">
      <c r="A130" s="7" t="s">
        <v>1</v>
      </c>
      <c r="B130" s="1" t="s">
        <v>0</v>
      </c>
      <c r="C130" s="1" t="s">
        <v>4</v>
      </c>
      <c r="D130" s="4" t="s">
        <v>17</v>
      </c>
      <c r="E130" s="4" t="s">
        <v>16</v>
      </c>
      <c r="F130" s="4" t="s">
        <v>18</v>
      </c>
      <c r="G130" s="4" t="s">
        <v>20</v>
      </c>
    </row>
    <row r="131" spans="1:7" ht="15.75" hidden="1">
      <c r="A131" s="2">
        <v>1</v>
      </c>
      <c r="B131" s="8">
        <v>2</v>
      </c>
      <c r="C131" s="2">
        <v>3</v>
      </c>
      <c r="D131" s="8">
        <v>4</v>
      </c>
      <c r="E131" s="2">
        <v>5</v>
      </c>
      <c r="F131" s="8">
        <v>6</v>
      </c>
      <c r="G131" s="2">
        <v>7</v>
      </c>
    </row>
    <row r="132" spans="1:7" ht="75" hidden="1">
      <c r="A132" s="13">
        <v>1</v>
      </c>
      <c r="B132" s="13" t="s">
        <v>5</v>
      </c>
      <c r="C132" s="13" t="s">
        <v>30</v>
      </c>
      <c r="D132" s="13" t="s">
        <v>6</v>
      </c>
      <c r="E132" s="13" t="s">
        <v>6</v>
      </c>
      <c r="F132" s="13" t="s">
        <v>6</v>
      </c>
      <c r="G132" s="21">
        <f>177119.56/4</f>
        <v>44279.89</v>
      </c>
    </row>
    <row r="133" spans="1:7" ht="75" hidden="1">
      <c r="A133" s="13">
        <v>2</v>
      </c>
      <c r="B133" s="13" t="s">
        <v>8</v>
      </c>
      <c r="C133" s="13" t="s">
        <v>31</v>
      </c>
      <c r="D133" s="13" t="s">
        <v>6</v>
      </c>
      <c r="E133" s="13" t="s">
        <v>6</v>
      </c>
      <c r="F133" s="13" t="s">
        <v>6</v>
      </c>
      <c r="G133" s="14">
        <v>1169.5</v>
      </c>
    </row>
    <row r="134" spans="1:7" hidden="1"/>
    <row r="135" spans="1:7" hidden="1"/>
    <row r="136" spans="1:7" hidden="1"/>
    <row r="137" spans="1:7" s="22" customFormat="1" ht="15.75" hidden="1">
      <c r="B137" s="22" t="s">
        <v>32</v>
      </c>
      <c r="C137" s="23"/>
      <c r="E137" s="22" t="s">
        <v>33</v>
      </c>
    </row>
    <row r="138" spans="1:7" hidden="1"/>
    <row r="139" spans="1:7" hidden="1"/>
    <row r="140" spans="1:7" hidden="1"/>
    <row r="144" spans="1:7" ht="15.75">
      <c r="A144"/>
      <c r="B144" s="29" t="s">
        <v>34</v>
      </c>
      <c r="C144" s="29"/>
      <c r="D144" s="29"/>
      <c r="E144" s="29"/>
      <c r="F144" s="29"/>
      <c r="G144" s="29"/>
    </row>
    <row r="145" spans="1:7" ht="15.75">
      <c r="A145"/>
      <c r="B145" s="29" t="s">
        <v>35</v>
      </c>
      <c r="C145" s="29"/>
      <c r="D145" s="29"/>
      <c r="E145" s="29"/>
      <c r="F145" s="29"/>
      <c r="G145" s="29"/>
    </row>
    <row r="146" spans="1:7" ht="15.75">
      <c r="A146"/>
      <c r="B146" s="24"/>
      <c r="C146" s="24"/>
      <c r="D146" s="25"/>
      <c r="E146" s="25"/>
      <c r="F146" s="25"/>
      <c r="G146" s="25"/>
    </row>
    <row r="147" spans="1:7" ht="15.75">
      <c r="A147"/>
      <c r="B147" s="29" t="s">
        <v>36</v>
      </c>
      <c r="C147" s="29"/>
      <c r="D147" s="29"/>
      <c r="E147" s="29"/>
      <c r="F147" s="29"/>
      <c r="G147" s="29"/>
    </row>
    <row r="150" spans="1:7" ht="48" customHeight="1">
      <c r="A150" s="30" t="s">
        <v>38</v>
      </c>
      <c r="B150" s="30"/>
      <c r="C150" s="30"/>
      <c r="D150" s="30"/>
      <c r="E150" s="30"/>
      <c r="F150" s="30"/>
      <c r="G150" s="30"/>
    </row>
    <row r="151" spans="1:7" ht="126">
      <c r="A151" s="7" t="s">
        <v>1</v>
      </c>
      <c r="B151" s="1" t="s">
        <v>0</v>
      </c>
      <c r="C151" s="1" t="s">
        <v>4</v>
      </c>
      <c r="D151" s="4" t="s">
        <v>17</v>
      </c>
      <c r="E151" s="4" t="s">
        <v>16</v>
      </c>
      <c r="F151" s="4" t="s">
        <v>18</v>
      </c>
      <c r="G151" s="4" t="s">
        <v>20</v>
      </c>
    </row>
    <row r="152" spans="1:7" ht="15.75">
      <c r="A152" s="2">
        <v>1</v>
      </c>
      <c r="B152" s="8">
        <v>2</v>
      </c>
      <c r="C152" s="2">
        <v>3</v>
      </c>
      <c r="D152" s="8">
        <v>4</v>
      </c>
      <c r="E152" s="2">
        <v>5</v>
      </c>
      <c r="F152" s="8">
        <v>6</v>
      </c>
      <c r="G152" s="2">
        <v>7</v>
      </c>
    </row>
    <row r="153" spans="1:7" ht="75">
      <c r="A153" s="13">
        <v>1</v>
      </c>
      <c r="B153" s="13" t="s">
        <v>5</v>
      </c>
      <c r="C153" s="13" t="s">
        <v>30</v>
      </c>
      <c r="D153" s="13" t="s">
        <v>6</v>
      </c>
      <c r="E153" s="13" t="s">
        <v>6</v>
      </c>
      <c r="F153" s="13" t="s">
        <v>6</v>
      </c>
      <c r="G153" s="21">
        <f>177119.56/4</f>
        <v>44279.89</v>
      </c>
    </row>
    <row r="154" spans="1:7" ht="75">
      <c r="A154" s="13">
        <v>2</v>
      </c>
      <c r="B154" s="13" t="s">
        <v>8</v>
      </c>
      <c r="C154" s="13" t="s">
        <v>31</v>
      </c>
      <c r="D154" s="13" t="s">
        <v>6</v>
      </c>
      <c r="E154" s="13" t="s">
        <v>6</v>
      </c>
      <c r="F154" s="13" t="s">
        <v>6</v>
      </c>
      <c r="G154" s="14">
        <v>1169.5</v>
      </c>
    </row>
    <row r="158" spans="1:7" ht="15.75">
      <c r="A158" s="22"/>
      <c r="B158" s="22" t="s">
        <v>32</v>
      </c>
      <c r="C158" s="23"/>
      <c r="D158" s="22"/>
      <c r="E158" s="22" t="s">
        <v>33</v>
      </c>
      <c r="F158" s="22"/>
      <c r="G158" s="22"/>
    </row>
  </sheetData>
  <mergeCells count="32">
    <mergeCell ref="B144:G144"/>
    <mergeCell ref="B145:G145"/>
    <mergeCell ref="B147:G147"/>
    <mergeCell ref="A150:G150"/>
    <mergeCell ref="A129:G129"/>
    <mergeCell ref="A6:G6"/>
    <mergeCell ref="A28:G28"/>
    <mergeCell ref="A48:G48"/>
    <mergeCell ref="A69:G69"/>
    <mergeCell ref="B25:G25"/>
    <mergeCell ref="B43:G43"/>
    <mergeCell ref="B44:G44"/>
    <mergeCell ref="B46:G46"/>
    <mergeCell ref="B62:G62"/>
    <mergeCell ref="B63:G63"/>
    <mergeCell ref="B65:G65"/>
    <mergeCell ref="B1:G1"/>
    <mergeCell ref="B2:G2"/>
    <mergeCell ref="B4:G4"/>
    <mergeCell ref="B22:G22"/>
    <mergeCell ref="B23:G23"/>
    <mergeCell ref="B107:G107"/>
    <mergeCell ref="B123:G123"/>
    <mergeCell ref="B124:G124"/>
    <mergeCell ref="B126:G126"/>
    <mergeCell ref="B84:G84"/>
    <mergeCell ref="B85:G85"/>
    <mergeCell ref="B87:G87"/>
    <mergeCell ref="B104:G104"/>
    <mergeCell ref="B105:G105"/>
    <mergeCell ref="A91:G91"/>
    <mergeCell ref="A109:G109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N44"/>
  <sheetViews>
    <sheetView tabSelected="1" zoomScale="70" zoomScaleNormal="70" workbookViewId="0">
      <selection activeCell="L24" sqref="L24"/>
    </sheetView>
  </sheetViews>
  <sheetFormatPr defaultColWidth="16" defaultRowHeight="15"/>
  <cols>
    <col min="1" max="3" width="16" style="6"/>
    <col min="4" max="4" width="17.85546875" style="6" customWidth="1"/>
    <col min="5" max="5" width="18.28515625" style="6" customWidth="1"/>
    <col min="6" max="6" width="29" style="6" customWidth="1"/>
    <col min="7" max="7" width="13.5703125" style="6" customWidth="1"/>
    <col min="8" max="16384" width="16" style="6"/>
  </cols>
  <sheetData>
    <row r="5" spans="1:8" ht="15.75">
      <c r="A5" s="28"/>
      <c r="B5" s="31" t="s">
        <v>34</v>
      </c>
      <c r="C5" s="31"/>
      <c r="D5" s="31"/>
      <c r="E5" s="31"/>
      <c r="F5" s="31"/>
      <c r="G5" s="31"/>
      <c r="H5"/>
    </row>
    <row r="6" spans="1:8" ht="15.75">
      <c r="A6"/>
      <c r="B6" s="29" t="s">
        <v>35</v>
      </c>
      <c r="C6" s="29"/>
      <c r="D6" s="29"/>
      <c r="E6" s="29"/>
      <c r="F6" s="29"/>
      <c r="G6" s="29"/>
      <c r="H6"/>
    </row>
    <row r="7" spans="1:8" ht="15.75">
      <c r="A7"/>
      <c r="B7" s="24"/>
      <c r="C7" s="24"/>
      <c r="D7" s="25"/>
      <c r="E7" s="25"/>
      <c r="F7" s="25"/>
      <c r="G7" s="25"/>
      <c r="H7"/>
    </row>
    <row r="8" spans="1:8" ht="15.75">
      <c r="A8"/>
      <c r="B8" s="29" t="s">
        <v>36</v>
      </c>
      <c r="C8" s="29"/>
      <c r="D8" s="29"/>
      <c r="E8" s="29"/>
      <c r="F8" s="29"/>
      <c r="G8" s="29"/>
      <c r="H8"/>
    </row>
    <row r="13" spans="1:8" ht="55.5" customHeight="1">
      <c r="A13" s="30" t="s">
        <v>39</v>
      </c>
      <c r="B13" s="30"/>
      <c r="C13" s="30"/>
      <c r="D13" s="30"/>
      <c r="E13" s="30"/>
      <c r="F13" s="30"/>
      <c r="G13" s="30"/>
    </row>
    <row r="14" spans="1:8" ht="126">
      <c r="A14" s="7" t="s">
        <v>1</v>
      </c>
      <c r="B14" s="1" t="s">
        <v>0</v>
      </c>
      <c r="C14" s="1" t="s">
        <v>4</v>
      </c>
      <c r="D14" s="4" t="s">
        <v>17</v>
      </c>
      <c r="E14" s="4" t="s">
        <v>16</v>
      </c>
      <c r="F14" s="4" t="s">
        <v>18</v>
      </c>
      <c r="G14" s="4" t="s">
        <v>20</v>
      </c>
    </row>
    <row r="15" spans="1:8" ht="15.75">
      <c r="A15" s="2">
        <v>1</v>
      </c>
      <c r="B15" s="8">
        <v>2</v>
      </c>
      <c r="C15" s="2">
        <v>3</v>
      </c>
      <c r="D15" s="8">
        <v>4</v>
      </c>
      <c r="E15" s="2">
        <v>5</v>
      </c>
      <c r="F15" s="8">
        <v>6</v>
      </c>
      <c r="G15" s="2">
        <v>7</v>
      </c>
    </row>
    <row r="16" spans="1:8" ht="75">
      <c r="A16" s="13">
        <v>1</v>
      </c>
      <c r="B16" s="13" t="s">
        <v>5</v>
      </c>
      <c r="C16" s="13" t="s">
        <v>10</v>
      </c>
      <c r="D16" s="13" t="s">
        <v>6</v>
      </c>
      <c r="E16" s="13" t="s">
        <v>6</v>
      </c>
      <c r="F16" s="13" t="s">
        <v>6</v>
      </c>
      <c r="G16" s="14">
        <v>213971</v>
      </c>
    </row>
    <row r="17" spans="1:13" ht="75">
      <c r="A17" s="13">
        <v>2</v>
      </c>
      <c r="B17" s="13" t="s">
        <v>8</v>
      </c>
      <c r="C17" s="13" t="s">
        <v>11</v>
      </c>
      <c r="D17" s="13" t="s">
        <v>6</v>
      </c>
      <c r="E17" s="13" t="s">
        <v>6</v>
      </c>
      <c r="F17" s="13" t="s">
        <v>6</v>
      </c>
      <c r="G17" s="14">
        <v>253588</v>
      </c>
    </row>
    <row r="20" spans="1:13" ht="15.75">
      <c r="A20" s="22"/>
      <c r="B20" s="22" t="s">
        <v>32</v>
      </c>
      <c r="C20" s="23"/>
      <c r="D20" s="22"/>
      <c r="E20" s="22" t="s">
        <v>33</v>
      </c>
      <c r="F20" s="22"/>
      <c r="G20" s="22"/>
      <c r="H20" s="22"/>
    </row>
    <row r="27" spans="1:13">
      <c r="M27" s="6">
        <f>120-20-15-30-5</f>
        <v>50</v>
      </c>
    </row>
    <row r="28" spans="1:13">
      <c r="J28" s="6">
        <f>500*6</f>
        <v>3000</v>
      </c>
    </row>
    <row r="30" spans="1:13">
      <c r="J30" s="6">
        <f>5*3*800-1600-1600+1200+1400</f>
        <v>11400</v>
      </c>
      <c r="K30" s="6">
        <f>J28+J30</f>
        <v>14400</v>
      </c>
    </row>
    <row r="32" spans="1:13">
      <c r="K32" s="6">
        <f>8*800+700</f>
        <v>7100</v>
      </c>
    </row>
    <row r="34" spans="11:14">
      <c r="K34" s="6">
        <v>800</v>
      </c>
      <c r="M34" s="6">
        <f>30*0.15</f>
        <v>4.5</v>
      </c>
    </row>
    <row r="37" spans="11:14">
      <c r="K37" s="6">
        <f>J28+J30+K32+K34</f>
        <v>22300</v>
      </c>
    </row>
    <row r="38" spans="11:14">
      <c r="M38" s="6">
        <f>M43+50000</f>
        <v>125820</v>
      </c>
      <c r="N38" s="6">
        <f>M38*24</f>
        <v>3019680</v>
      </c>
    </row>
    <row r="39" spans="11:14">
      <c r="K39" s="6">
        <f>K37*4</f>
        <v>89200</v>
      </c>
      <c r="L39" s="6">
        <f>K39*0.15</f>
        <v>13380</v>
      </c>
    </row>
    <row r="40" spans="11:14">
      <c r="N40" s="6">
        <f>N38*1.04</f>
        <v>3140467.2</v>
      </c>
    </row>
    <row r="41" spans="11:14">
      <c r="K41" s="6">
        <f>K39+49000</f>
        <v>138200</v>
      </c>
    </row>
    <row r="43" spans="11:14">
      <c r="M43" s="6">
        <f>K39*0.85</f>
        <v>75820</v>
      </c>
    </row>
    <row r="44" spans="11:14">
      <c r="M44" s="6">
        <f>M43*8*3</f>
        <v>1819680</v>
      </c>
    </row>
  </sheetData>
  <mergeCells count="4">
    <mergeCell ref="B5:G5"/>
    <mergeCell ref="B6:G6"/>
    <mergeCell ref="B8:G8"/>
    <mergeCell ref="A13:G13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N44"/>
  <sheetViews>
    <sheetView tabSelected="1" workbookViewId="0">
      <selection activeCell="L24" sqref="L24"/>
    </sheetView>
  </sheetViews>
  <sheetFormatPr defaultColWidth="18.140625" defaultRowHeight="15"/>
  <cols>
    <col min="1" max="1" width="13" customWidth="1"/>
    <col min="6" max="6" width="24.28515625" customWidth="1"/>
    <col min="7" max="7" width="18.140625" style="18"/>
  </cols>
  <sheetData>
    <row r="4" spans="1:7" ht="15.75">
      <c r="B4" s="29" t="s">
        <v>34</v>
      </c>
      <c r="C4" s="29"/>
      <c r="D4" s="29"/>
      <c r="E4" s="29"/>
      <c r="F4" s="29"/>
      <c r="G4" s="29"/>
    </row>
    <row r="5" spans="1:7" ht="15.75">
      <c r="B5" s="29" t="s">
        <v>35</v>
      </c>
      <c r="C5" s="29"/>
      <c r="D5" s="29"/>
      <c r="E5" s="29"/>
      <c r="F5" s="29"/>
      <c r="G5" s="29"/>
    </row>
    <row r="6" spans="1:7" ht="15.75">
      <c r="B6" s="24"/>
      <c r="C6" s="24"/>
      <c r="D6" s="25"/>
      <c r="E6" s="25"/>
      <c r="F6" s="25"/>
      <c r="G6" s="25"/>
    </row>
    <row r="7" spans="1:7" ht="15.75">
      <c r="B7" s="29" t="s">
        <v>36</v>
      </c>
      <c r="C7" s="29"/>
      <c r="D7" s="29"/>
      <c r="E7" s="29"/>
      <c r="F7" s="29"/>
      <c r="G7" s="29"/>
    </row>
    <row r="9" spans="1:7" ht="48" customHeight="1">
      <c r="A9" s="30" t="s">
        <v>40</v>
      </c>
      <c r="B9" s="30"/>
      <c r="C9" s="30"/>
      <c r="D9" s="30"/>
      <c r="E9" s="30"/>
      <c r="F9" s="30"/>
      <c r="G9" s="30"/>
    </row>
    <row r="10" spans="1:7" ht="141.75">
      <c r="A10" s="3" t="s">
        <v>1</v>
      </c>
      <c r="B10" s="1" t="s">
        <v>0</v>
      </c>
      <c r="C10" s="1" t="s">
        <v>12</v>
      </c>
      <c r="D10" s="4" t="s">
        <v>21</v>
      </c>
      <c r="E10" s="4" t="s">
        <v>17</v>
      </c>
      <c r="F10" s="4" t="s">
        <v>18</v>
      </c>
      <c r="G10" s="15" t="s">
        <v>22</v>
      </c>
    </row>
    <row r="11" spans="1:7" ht="15.75">
      <c r="A11" s="2">
        <v>1</v>
      </c>
      <c r="B11" s="5">
        <v>2</v>
      </c>
      <c r="C11" s="2">
        <v>3</v>
      </c>
      <c r="D11" s="5">
        <v>4</v>
      </c>
      <c r="E11" s="2">
        <v>5</v>
      </c>
      <c r="F11" s="5">
        <v>6</v>
      </c>
      <c r="G11" s="16">
        <v>7</v>
      </c>
    </row>
    <row r="12" spans="1:7" ht="60">
      <c r="A12" s="9">
        <v>1</v>
      </c>
      <c r="B12" s="9" t="s">
        <v>5</v>
      </c>
      <c r="C12" s="10" t="s">
        <v>13</v>
      </c>
      <c r="D12" s="9" t="s">
        <v>6</v>
      </c>
      <c r="E12" s="9" t="s">
        <v>6</v>
      </c>
      <c r="F12" s="9" t="s">
        <v>6</v>
      </c>
      <c r="G12" s="17">
        <v>513661</v>
      </c>
    </row>
    <row r="13" spans="1:7" ht="60">
      <c r="A13" s="9">
        <v>2</v>
      </c>
      <c r="B13" s="9" t="s">
        <v>8</v>
      </c>
      <c r="C13" s="10" t="s">
        <v>14</v>
      </c>
      <c r="D13" s="9" t="s">
        <v>6</v>
      </c>
      <c r="E13" s="9" t="s">
        <v>6</v>
      </c>
      <c r="F13" s="9" t="s">
        <v>6</v>
      </c>
      <c r="G13" s="17">
        <v>110908</v>
      </c>
    </row>
    <row r="16" spans="1:7" ht="15.75">
      <c r="A16" s="22"/>
      <c r="B16" s="22" t="s">
        <v>32</v>
      </c>
      <c r="C16" s="23"/>
      <c r="D16" s="22"/>
      <c r="E16" s="22" t="s">
        <v>33</v>
      </c>
      <c r="F16" s="22"/>
      <c r="G16" s="22"/>
    </row>
    <row r="27" spans="10:13">
      <c r="M27">
        <f>120-20-15-30-5</f>
        <v>50</v>
      </c>
    </row>
    <row r="28" spans="10:13">
      <c r="J28">
        <f>500*6</f>
        <v>3000</v>
      </c>
    </row>
    <row r="30" spans="10:13">
      <c r="J30">
        <f>5*3*800-1600-1600+1200+1400</f>
        <v>11400</v>
      </c>
      <c r="K30">
        <f>J28+J30</f>
        <v>14400</v>
      </c>
    </row>
    <row r="32" spans="10:13">
      <c r="K32">
        <f>8*800+700</f>
        <v>7100</v>
      </c>
    </row>
    <row r="34" spans="11:14">
      <c r="K34">
        <v>800</v>
      </c>
      <c r="M34">
        <f>30*0.15</f>
        <v>4.5</v>
      </c>
    </row>
    <row r="37" spans="11:14">
      <c r="K37">
        <f>J28+J30+K32+K34</f>
        <v>22300</v>
      </c>
    </row>
    <row r="38" spans="11:14">
      <c r="M38">
        <f>M43+50000</f>
        <v>125820</v>
      </c>
      <c r="N38">
        <f>M38*24</f>
        <v>3019680</v>
      </c>
    </row>
    <row r="39" spans="11:14">
      <c r="K39">
        <f>K37*4</f>
        <v>89200</v>
      </c>
      <c r="L39">
        <f>K39*0.15</f>
        <v>13380</v>
      </c>
    </row>
    <row r="40" spans="11:14">
      <c r="N40">
        <f>N38*1.04</f>
        <v>3140467.2</v>
      </c>
    </row>
    <row r="41" spans="11:14">
      <c r="K41">
        <f>K39+49000</f>
        <v>138200</v>
      </c>
    </row>
    <row r="43" spans="11:14">
      <c r="M43">
        <f>K39*0.85</f>
        <v>75820</v>
      </c>
    </row>
    <row r="44" spans="11:14">
      <c r="M44">
        <f>M43*8*3</f>
        <v>1819680</v>
      </c>
    </row>
  </sheetData>
  <mergeCells count="4">
    <mergeCell ref="B4:G4"/>
    <mergeCell ref="B5:G5"/>
    <mergeCell ref="B7:G7"/>
    <mergeCell ref="A9:G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Теплоснабжение </vt:lpstr>
      <vt:lpstr>ГВС</vt:lpstr>
      <vt:lpstr>ХВС </vt:lpstr>
      <vt:lpstr>Водоотведение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2020-01-22T05:38:32Z</dcterms:modified>
</cp:coreProperties>
</file>